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min\Documents\2.Classes\00.86.Spring2018\Statistics18s\07.Chisquared\"/>
    </mc:Choice>
  </mc:AlternateContent>
  <bookViews>
    <workbookView xWindow="0" yWindow="0" windowWidth="19200" windowHeight="11475" activeTab="1"/>
  </bookViews>
  <sheets>
    <sheet name="one-way" sheetId="1" r:id="rId1"/>
    <sheet name="two-way" sheetId="2" r:id="rId2"/>
  </sheets>
  <calcPr calcId="162913"/>
</workbook>
</file>

<file path=xl/calcChain.xml><?xml version="1.0" encoding="utf-8"?>
<calcChain xmlns="http://schemas.openxmlformats.org/spreadsheetml/2006/main">
  <c r="C37" i="2" l="1"/>
  <c r="G38" i="2"/>
  <c r="A34" i="2"/>
  <c r="A33" i="2"/>
  <c r="A32" i="2"/>
  <c r="A31" i="2"/>
  <c r="A30" i="2"/>
  <c r="F29" i="2"/>
  <c r="E29" i="2"/>
  <c r="D29" i="2"/>
  <c r="C29" i="2"/>
  <c r="B29" i="2"/>
  <c r="D24" i="2"/>
  <c r="C24" i="2"/>
  <c r="G23" i="2"/>
  <c r="A23" i="2"/>
  <c r="A22" i="2"/>
  <c r="G21" i="2"/>
  <c r="A21" i="2"/>
  <c r="A20" i="2"/>
  <c r="G19" i="2"/>
  <c r="A19" i="2"/>
  <c r="F18" i="2"/>
  <c r="E18" i="2"/>
  <c r="D18" i="2"/>
  <c r="C18" i="2"/>
  <c r="B18" i="2"/>
  <c r="F13" i="2"/>
  <c r="F24" i="2" s="1"/>
  <c r="E13" i="2"/>
  <c r="E24" i="2" s="1"/>
  <c r="D13" i="2"/>
  <c r="E38" i="2" s="1"/>
  <c r="C13" i="2"/>
  <c r="B13" i="2"/>
  <c r="B24" i="2" s="1"/>
  <c r="G12" i="2"/>
  <c r="G11" i="2"/>
  <c r="G22" i="2" s="1"/>
  <c r="G10" i="2"/>
  <c r="G9" i="2"/>
  <c r="G13" i="2" s="1"/>
  <c r="G8" i="2"/>
  <c r="B38" i="2" l="1"/>
  <c r="B36" i="2" s="1"/>
  <c r="G24" i="2"/>
  <c r="C21" i="2" s="1"/>
  <c r="C32" i="2" s="1"/>
  <c r="H12" i="2"/>
  <c r="H10" i="2"/>
  <c r="H8" i="2"/>
  <c r="B23" i="2"/>
  <c r="B34" i="2" s="1"/>
  <c r="G20" i="2"/>
  <c r="H9" i="2"/>
  <c r="H11" i="2"/>
  <c r="C19" i="2"/>
  <c r="C30" i="2" s="1"/>
  <c r="E21" i="1"/>
  <c r="B21" i="1" s="1"/>
  <c r="B15" i="1"/>
  <c r="G8" i="1"/>
  <c r="C15" i="1"/>
  <c r="D15" i="1"/>
  <c r="E15" i="1"/>
  <c r="F14" i="1"/>
  <c r="E14" i="1"/>
  <c r="D14" i="1"/>
  <c r="C14" i="1"/>
  <c r="B14" i="1"/>
  <c r="E20" i="2" l="1"/>
  <c r="E31" i="2" s="1"/>
  <c r="D20" i="2"/>
  <c r="D31" i="2" s="1"/>
  <c r="C20" i="2"/>
  <c r="C31" i="2" s="1"/>
  <c r="F20" i="2"/>
  <c r="F31" i="2" s="1"/>
  <c r="B20" i="2"/>
  <c r="B31" i="2" s="1"/>
  <c r="C23" i="2"/>
  <c r="C34" i="2" s="1"/>
  <c r="D22" i="2"/>
  <c r="D33" i="2" s="1"/>
  <c r="C22" i="2"/>
  <c r="C33" i="2" s="1"/>
  <c r="F19" i="2"/>
  <c r="F30" i="2" s="1"/>
  <c r="D19" i="2"/>
  <c r="D30" i="2" s="1"/>
  <c r="F21" i="2"/>
  <c r="F32" i="2" s="1"/>
  <c r="E22" i="2"/>
  <c r="E33" i="2" s="1"/>
  <c r="D23" i="2"/>
  <c r="D34" i="2" s="1"/>
  <c r="B21" i="2"/>
  <c r="B32" i="2" s="1"/>
  <c r="F23" i="2"/>
  <c r="F34" i="2" s="1"/>
  <c r="E19" i="2"/>
  <c r="E30" i="2" s="1"/>
  <c r="B37" i="2"/>
  <c r="B40" i="2" s="1"/>
  <c r="B22" i="2"/>
  <c r="B33" i="2" s="1"/>
  <c r="E21" i="2"/>
  <c r="E32" i="2" s="1"/>
  <c r="D21" i="2"/>
  <c r="D32" i="2" s="1"/>
  <c r="B19" i="2"/>
  <c r="B30" i="2" s="1"/>
  <c r="E23" i="2"/>
  <c r="E34" i="2" s="1"/>
  <c r="F22" i="2"/>
  <c r="F33" i="2" s="1"/>
  <c r="E16" i="1"/>
  <c r="E18" i="1" s="1"/>
  <c r="G15" i="1"/>
  <c r="H15" i="1" s="1"/>
  <c r="D16" i="1"/>
  <c r="D18" i="1" s="1"/>
  <c r="C20" i="1"/>
  <c r="F16" i="1"/>
  <c r="F18" i="1" s="1"/>
  <c r="C16" i="1"/>
  <c r="C18" i="1" s="1"/>
  <c r="B16" i="1"/>
  <c r="B18" i="1" s="1"/>
  <c r="B20" i="1" l="1"/>
  <c r="B23" i="1" s="1"/>
</calcChain>
</file>

<file path=xl/sharedStrings.xml><?xml version="1.0" encoding="utf-8"?>
<sst xmlns="http://schemas.openxmlformats.org/spreadsheetml/2006/main" count="71" uniqueCount="41">
  <si>
    <t>OBSERVED</t>
  </si>
  <si>
    <t>enter RAW NUMBERS in marked boxes (leave unnecessary boxes empty)</t>
    <phoneticPr fontId="2" type="noConversion"/>
  </si>
  <si>
    <t>A</t>
  </si>
  <si>
    <t>B</t>
  </si>
  <si>
    <t>C</t>
  </si>
  <si>
    <t>D</t>
  </si>
  <si>
    <t>E</t>
  </si>
  <si>
    <t>Group D</t>
  </si>
  <si>
    <t>Group E</t>
  </si>
  <si>
    <t>Total</t>
    <phoneticPr fontId="2" type="noConversion"/>
  </si>
  <si>
    <t>Raw data</t>
    <phoneticPr fontId="2" type="noConversion"/>
  </si>
  <si>
    <t>EXPECTED</t>
  </si>
  <si>
    <t>enter PERCENTAGES in marked boxes (leave unnecessary boxes empty)</t>
    <phoneticPr fontId="2" type="noConversion"/>
  </si>
  <si>
    <t>Totals percentage</t>
    <phoneticPr fontId="2" type="noConversion"/>
  </si>
  <si>
    <t>Percentages</t>
    <phoneticPr fontId="2" type="noConversion"/>
  </si>
  <si>
    <t>Expected #</t>
    <phoneticPr fontId="2" type="noConversion"/>
  </si>
  <si>
    <t>Deviances</t>
    <phoneticPr fontId="2" type="noConversion"/>
  </si>
  <si>
    <t>df=</t>
  </si>
  <si>
    <t>#categories=</t>
    <phoneticPr fontId="2" type="noConversion"/>
  </si>
  <si>
    <t>p=</t>
    <phoneticPr fontId="2" type="noConversion"/>
  </si>
  <si>
    <t>enter in marked boxes (leave unnecessary boxes empty)</t>
  </si>
  <si>
    <t>Totals</t>
  </si>
  <si>
    <t>Overall proportions</t>
  </si>
  <si>
    <t>Type 3</t>
  </si>
  <si>
    <t>Type 4</t>
  </si>
  <si>
    <t>Type 5</t>
  </si>
  <si>
    <t>DEVIANCES</t>
  </si>
  <si>
    <t>chi2=</t>
  </si>
  <si>
    <t>#columns=</t>
  </si>
  <si>
    <t>#rows=</t>
  </si>
  <si>
    <t>Group A</t>
    <phoneticPr fontId="1" type="noConversion"/>
  </si>
  <si>
    <t>Group B</t>
    <phoneticPr fontId="1" type="noConversion"/>
  </si>
  <si>
    <t>Group C</t>
    <phoneticPr fontId="1" type="noConversion"/>
  </si>
  <si>
    <t>Automatic one-way chi-square calculator</t>
    <phoneticPr fontId="2" type="noConversion"/>
  </si>
  <si>
    <t>chi2=</t>
    <phoneticPr fontId="2" type="noConversion"/>
  </si>
  <si>
    <t>Accept</t>
    <phoneticPr fontId="2" type="noConversion"/>
  </si>
  <si>
    <t>Unaccept</t>
    <phoneticPr fontId="2" type="noConversion"/>
  </si>
  <si>
    <t>Automatic two-way chi-square calculator</t>
    <phoneticPr fontId="2" type="noConversion"/>
  </si>
  <si>
    <t>Gram</t>
    <phoneticPr fontId="2" type="noConversion"/>
  </si>
  <si>
    <t>Ungramm</t>
    <phoneticPr fontId="2" type="noConversion"/>
  </si>
  <si>
    <t>chi2 (Yates) =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</si>
</sst>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name val="Symbol"/>
      <family val="1"/>
      <charset val="2"/>
    </font>
    <font>
      <sz val="12"/>
      <name val="Times New Roman"/>
      <family val="1"/>
    </font>
    <font>
      <b/>
      <sz val="12"/>
      <name val="新細明體"/>
      <family val="1"/>
      <charset val="136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3" fillId="0" borderId="0" xfId="0" applyFont="1"/>
    <xf numFmtId="0" fontId="0" fillId="0" borderId="5" xfId="0" applyBorder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 applyBorder="1"/>
    <xf numFmtId="0" fontId="6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="110" zoomScaleNormal="110" workbookViewId="0">
      <selection activeCell="A2" sqref="A2"/>
    </sheetView>
  </sheetViews>
  <sheetFormatPr defaultRowHeight="16.5"/>
  <cols>
    <col min="1" max="1" width="13" customWidth="1"/>
    <col min="2" max="6" width="13.625" customWidth="1"/>
    <col min="7" max="7" width="9.375" customWidth="1"/>
    <col min="8" max="8" width="12.875" customWidth="1"/>
  </cols>
  <sheetData>
    <row r="1" spans="1:8">
      <c r="A1" t="s">
        <v>33</v>
      </c>
    </row>
    <row r="4" spans="1:8">
      <c r="A4" t="s">
        <v>0</v>
      </c>
      <c r="B4" t="s">
        <v>1</v>
      </c>
    </row>
    <row r="6" spans="1:8">
      <c r="B6" t="s">
        <v>2</v>
      </c>
      <c r="C6" t="s">
        <v>3</v>
      </c>
      <c r="D6" t="s">
        <v>4</v>
      </c>
      <c r="E6" t="s">
        <v>5</v>
      </c>
      <c r="F6" t="s">
        <v>6</v>
      </c>
    </row>
    <row r="7" spans="1:8" ht="17.25" thickBot="1">
      <c r="B7" s="9" t="s">
        <v>30</v>
      </c>
      <c r="C7" s="9" t="s">
        <v>31</v>
      </c>
      <c r="D7" s="9" t="s">
        <v>32</v>
      </c>
      <c r="E7" s="1" t="s">
        <v>7</v>
      </c>
      <c r="F7" s="1" t="s">
        <v>8</v>
      </c>
      <c r="G7" t="s">
        <v>9</v>
      </c>
    </row>
    <row r="8" spans="1:8" ht="17.25" thickBot="1">
      <c r="A8" s="2" t="s">
        <v>10</v>
      </c>
      <c r="B8" s="3">
        <v>24</v>
      </c>
      <c r="C8" s="3">
        <v>21</v>
      </c>
      <c r="D8" s="3">
        <v>43</v>
      </c>
      <c r="E8" s="3">
        <v>12</v>
      </c>
      <c r="F8" s="4"/>
      <c r="G8">
        <f>SUM(B8:F8)</f>
        <v>100</v>
      </c>
    </row>
    <row r="9" spans="1:8">
      <c r="A9" s="5"/>
      <c r="B9" s="5"/>
      <c r="C9" s="5"/>
      <c r="D9" s="5"/>
      <c r="E9" s="5"/>
      <c r="F9" s="5"/>
    </row>
    <row r="11" spans="1:8">
      <c r="A11" t="s">
        <v>11</v>
      </c>
      <c r="B11" t="s">
        <v>12</v>
      </c>
    </row>
    <row r="13" spans="1:8">
      <c r="B13" t="s">
        <v>2</v>
      </c>
      <c r="C13" t="s">
        <v>3</v>
      </c>
      <c r="D13" t="s">
        <v>4</v>
      </c>
      <c r="E13" t="s">
        <v>5</v>
      </c>
      <c r="F13" t="s">
        <v>6</v>
      </c>
    </row>
    <row r="14" spans="1:8" ht="17.25" thickBot="1">
      <c r="B14" s="1" t="str">
        <f>B7</f>
        <v>Group A</v>
      </c>
      <c r="C14" s="1" t="str">
        <f>C7</f>
        <v>Group B</v>
      </c>
      <c r="D14" s="1" t="str">
        <f>D7</f>
        <v>Group C</v>
      </c>
      <c r="E14" s="1" t="str">
        <f>E7</f>
        <v>Group D</v>
      </c>
      <c r="F14" s="1" t="str">
        <f>F7</f>
        <v>Group E</v>
      </c>
      <c r="G14" t="s">
        <v>13</v>
      </c>
    </row>
    <row r="15" spans="1:8" ht="17.25" thickBot="1">
      <c r="A15" s="2" t="s">
        <v>14</v>
      </c>
      <c r="B15" s="3">
        <f>2/9*100</f>
        <v>22.222222222222221</v>
      </c>
      <c r="C15" s="3">
        <f>2/9*100</f>
        <v>22.222222222222221</v>
      </c>
      <c r="D15" s="3">
        <f>4/9*100</f>
        <v>44.444444444444443</v>
      </c>
      <c r="E15" s="3">
        <f>1/9*100</f>
        <v>11.111111111111111</v>
      </c>
      <c r="F15" s="3"/>
      <c r="G15">
        <f>SUM(B15:F15)</f>
        <v>100</v>
      </c>
      <c r="H15" t="str">
        <f>IF(G15&lt;&gt;100,"** Your proportions must add up to 100! **","")</f>
        <v/>
      </c>
    </row>
    <row r="16" spans="1:8">
      <c r="A16" t="s">
        <v>15</v>
      </c>
      <c r="B16">
        <f>B15*G8/100</f>
        <v>22.222222222222221</v>
      </c>
      <c r="C16">
        <f>C15*G8/100</f>
        <v>22.222222222222221</v>
      </c>
      <c r="D16">
        <f>D15*G8/100</f>
        <v>44.444444444444443</v>
      </c>
      <c r="E16">
        <f>E15*G8/100</f>
        <v>11.111111111111111</v>
      </c>
      <c r="F16">
        <f>F15*G8/100</f>
        <v>0</v>
      </c>
    </row>
    <row r="18" spans="1:6">
      <c r="A18" t="s">
        <v>16</v>
      </c>
      <c r="B18">
        <f>IF(B16&gt;0,(B8-B16)^2/B16,0)</f>
        <v>0.14222222222222236</v>
      </c>
      <c r="C18">
        <f>IF(C16&gt;0,(C8-C16)^2/C16,0)</f>
        <v>6.7222222222222128E-2</v>
      </c>
      <c r="D18">
        <f>IF(D16&gt;0,(D8-D16)^2/D16,0)</f>
        <v>4.6944444444444344E-2</v>
      </c>
      <c r="E18">
        <f>IF(E16&gt;0,(E8-E16)^2/E16,0)</f>
        <v>7.111111111111118E-2</v>
      </c>
      <c r="F18">
        <f>IF(F16&gt;0,(F8-F16)^2/F16,0)</f>
        <v>0</v>
      </c>
    </row>
    <row r="20" spans="1:6">
      <c r="A20" s="14" t="s">
        <v>34</v>
      </c>
      <c r="B20" s="12">
        <f>SUM(B18:F18)</f>
        <v>0.32750000000000001</v>
      </c>
      <c r="C20" s="11" t="str">
        <f>IF(B21=1,"Use Yate's correction!","")</f>
        <v/>
      </c>
    </row>
    <row r="21" spans="1:6">
      <c r="A21" s="14" t="s">
        <v>17</v>
      </c>
      <c r="B21" s="12">
        <f>E21-1</f>
        <v>3</v>
      </c>
      <c r="D21" t="s">
        <v>18</v>
      </c>
      <c r="E21">
        <f>IF(D8=0,2,(IF(E8=0,3,(IF(F8=0,4,5)))))</f>
        <v>4</v>
      </c>
    </row>
    <row r="22" spans="1:6">
      <c r="A22" s="14"/>
      <c r="B22" s="13"/>
    </row>
    <row r="23" spans="1:6">
      <c r="A23" s="14" t="s">
        <v>19</v>
      </c>
      <c r="B23" s="12">
        <f>CHIDIST(B20,B21)</f>
        <v>0.95477615618307343</v>
      </c>
    </row>
    <row r="44" spans="1:1">
      <c r="A44" s="6"/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workbookViewId="0">
      <selection activeCell="A2" sqref="A2"/>
    </sheetView>
  </sheetViews>
  <sheetFormatPr defaultRowHeight="16.5"/>
  <cols>
    <col min="1" max="1" width="15.25" customWidth="1"/>
    <col min="2" max="7" width="9.375" customWidth="1"/>
    <col min="8" max="8" width="12.875" customWidth="1"/>
    <col min="9" max="9" width="9.375" customWidth="1"/>
  </cols>
  <sheetData>
    <row r="1" spans="1:8">
      <c r="A1" t="s">
        <v>37</v>
      </c>
      <c r="E1" s="15"/>
    </row>
    <row r="4" spans="1:8">
      <c r="A4" t="s">
        <v>0</v>
      </c>
      <c r="B4" t="s">
        <v>20</v>
      </c>
    </row>
    <row r="6" spans="1:8">
      <c r="B6" t="s">
        <v>2</v>
      </c>
      <c r="C6" t="s">
        <v>3</v>
      </c>
      <c r="D6" t="s">
        <v>4</v>
      </c>
      <c r="E6" t="s">
        <v>5</v>
      </c>
      <c r="F6" t="s">
        <v>6</v>
      </c>
    </row>
    <row r="7" spans="1:8" ht="17.25" thickBot="1">
      <c r="B7" s="9" t="s">
        <v>35</v>
      </c>
      <c r="C7" s="9" t="s">
        <v>36</v>
      </c>
      <c r="D7" s="9" t="s">
        <v>32</v>
      </c>
      <c r="E7" s="1" t="s">
        <v>7</v>
      </c>
      <c r="F7" s="1" t="s">
        <v>8</v>
      </c>
      <c r="G7" t="s">
        <v>21</v>
      </c>
      <c r="H7" t="s">
        <v>22</v>
      </c>
    </row>
    <row r="8" spans="1:8" ht="17.25" thickBot="1">
      <c r="A8" s="10" t="s">
        <v>38</v>
      </c>
      <c r="B8" s="3">
        <v>39</v>
      </c>
      <c r="C8" s="3">
        <v>1</v>
      </c>
      <c r="D8" s="3"/>
      <c r="E8" s="3"/>
      <c r="F8" s="4"/>
      <c r="G8">
        <f>SUM(B8:F8)</f>
        <v>40</v>
      </c>
      <c r="H8">
        <f>G8/G13</f>
        <v>0.5</v>
      </c>
    </row>
    <row r="9" spans="1:8" ht="17.25" thickBot="1">
      <c r="A9" s="10" t="s">
        <v>39</v>
      </c>
      <c r="B9" s="3">
        <v>0</v>
      </c>
      <c r="C9" s="3">
        <v>40</v>
      </c>
      <c r="D9" s="3"/>
      <c r="E9" s="3"/>
      <c r="F9" s="4"/>
      <c r="G9">
        <f>SUM(B9:F9)</f>
        <v>40</v>
      </c>
      <c r="H9">
        <f>G9/G13</f>
        <v>0.5</v>
      </c>
    </row>
    <row r="10" spans="1:8" ht="17.25" thickBot="1">
      <c r="A10" s="2" t="s">
        <v>23</v>
      </c>
      <c r="B10" s="3"/>
      <c r="C10" s="3"/>
      <c r="D10" s="3"/>
      <c r="E10" s="3"/>
      <c r="F10" s="4"/>
      <c r="G10">
        <f>SUM(B10:F10)</f>
        <v>0</v>
      </c>
      <c r="H10">
        <f>G10/G13</f>
        <v>0</v>
      </c>
    </row>
    <row r="11" spans="1:8" ht="17.25" thickBot="1">
      <c r="A11" s="2" t="s">
        <v>24</v>
      </c>
      <c r="B11" s="3"/>
      <c r="C11" s="3"/>
      <c r="D11" s="3"/>
      <c r="E11" s="3"/>
      <c r="F11" s="4"/>
      <c r="G11">
        <f>SUM(B11:F11)</f>
        <v>0</v>
      </c>
      <c r="H11">
        <f>G11/G13</f>
        <v>0</v>
      </c>
    </row>
    <row r="12" spans="1:8" ht="17.25" thickBot="1">
      <c r="A12" s="2" t="s">
        <v>25</v>
      </c>
      <c r="B12" s="3"/>
      <c r="C12" s="3"/>
      <c r="D12" s="3"/>
      <c r="E12" s="3"/>
      <c r="F12" s="4"/>
      <c r="G12">
        <f>SUM(B12:F12)</f>
        <v>0</v>
      </c>
      <c r="H12">
        <f>G12/G13</f>
        <v>0</v>
      </c>
    </row>
    <row r="13" spans="1:8">
      <c r="A13" t="s">
        <v>21</v>
      </c>
      <c r="B13">
        <f t="shared" ref="B13:G13" si="0">SUM(B8:B12)</f>
        <v>39</v>
      </c>
      <c r="C13">
        <f t="shared" si="0"/>
        <v>41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80</v>
      </c>
    </row>
    <row r="15" spans="1:8">
      <c r="A15" t="s">
        <v>11</v>
      </c>
    </row>
    <row r="17" spans="1:7">
      <c r="B17" t="s">
        <v>2</v>
      </c>
      <c r="C17" t="s">
        <v>3</v>
      </c>
      <c r="D17" t="s">
        <v>4</v>
      </c>
      <c r="E17" t="s">
        <v>5</v>
      </c>
      <c r="F17" t="s">
        <v>6</v>
      </c>
    </row>
    <row r="18" spans="1:7">
      <c r="B18" s="7" t="str">
        <f>B7</f>
        <v>Accept</v>
      </c>
      <c r="C18" s="7" t="str">
        <f>C7</f>
        <v>Unaccept</v>
      </c>
      <c r="D18" s="7" t="str">
        <f>D7</f>
        <v>Group C</v>
      </c>
      <c r="E18" s="7" t="str">
        <f>E7</f>
        <v>Group D</v>
      </c>
      <c r="F18" s="7" t="str">
        <f>F7</f>
        <v>Group E</v>
      </c>
      <c r="G18" t="s">
        <v>21</v>
      </c>
    </row>
    <row r="19" spans="1:7">
      <c r="A19" s="7" t="str">
        <f>A8</f>
        <v>Gram</v>
      </c>
      <c r="B19" s="7">
        <f>G19*B24/G24</f>
        <v>19.5</v>
      </c>
      <c r="C19" s="7">
        <f>G19*C24/G24</f>
        <v>20.5</v>
      </c>
      <c r="D19" s="7">
        <f>G19*D24/G24</f>
        <v>0</v>
      </c>
      <c r="E19" s="7">
        <f>G19*E24/G24</f>
        <v>0</v>
      </c>
      <c r="F19" s="7">
        <f>G19*F24/G24</f>
        <v>0</v>
      </c>
      <c r="G19">
        <f t="shared" ref="G19:G24" si="1">G8</f>
        <v>40</v>
      </c>
    </row>
    <row r="20" spans="1:7">
      <c r="A20" s="7" t="str">
        <f>A9</f>
        <v>Ungramm</v>
      </c>
      <c r="B20" s="7">
        <f>G20*B24/G24</f>
        <v>19.5</v>
      </c>
      <c r="C20" s="7">
        <f>G20*C24/G24</f>
        <v>20.5</v>
      </c>
      <c r="D20" s="7">
        <f>G20*D24/G24</f>
        <v>0</v>
      </c>
      <c r="E20" s="7">
        <f>G20*E24/G24</f>
        <v>0</v>
      </c>
      <c r="F20" s="7">
        <f>G20*F24/G24</f>
        <v>0</v>
      </c>
      <c r="G20">
        <f t="shared" si="1"/>
        <v>40</v>
      </c>
    </row>
    <row r="21" spans="1:7">
      <c r="A21" s="7" t="str">
        <f>A10</f>
        <v>Type 3</v>
      </c>
      <c r="B21" s="7">
        <f>G21*B24/G24</f>
        <v>0</v>
      </c>
      <c r="C21" s="7">
        <f>G21*C24/G24</f>
        <v>0</v>
      </c>
      <c r="D21" s="7">
        <f>G21*D24/G24</f>
        <v>0</v>
      </c>
      <c r="E21" s="7">
        <f>G21*E24/G24</f>
        <v>0</v>
      </c>
      <c r="F21" s="7">
        <f>G21*F24/G24</f>
        <v>0</v>
      </c>
      <c r="G21">
        <f t="shared" si="1"/>
        <v>0</v>
      </c>
    </row>
    <row r="22" spans="1:7">
      <c r="A22" s="7" t="str">
        <f>A11</f>
        <v>Type 4</v>
      </c>
      <c r="B22" s="7">
        <f>G22*B24/G24</f>
        <v>0</v>
      </c>
      <c r="C22" s="7">
        <f>G22*C24/G24</f>
        <v>0</v>
      </c>
      <c r="D22" s="7">
        <f>G22*D24/G24</f>
        <v>0</v>
      </c>
      <c r="E22" s="7">
        <f>G22*E24/G24</f>
        <v>0</v>
      </c>
      <c r="F22" s="7">
        <f>G22*F24/G24</f>
        <v>0</v>
      </c>
      <c r="G22">
        <f t="shared" si="1"/>
        <v>0</v>
      </c>
    </row>
    <row r="23" spans="1:7">
      <c r="A23" s="7" t="str">
        <f>A12</f>
        <v>Type 5</v>
      </c>
      <c r="B23" s="7">
        <f>G23*B24/G24</f>
        <v>0</v>
      </c>
      <c r="C23" s="7">
        <f>G23*C24/G24</f>
        <v>0</v>
      </c>
      <c r="D23" s="7">
        <f>G23*D24/G24</f>
        <v>0</v>
      </c>
      <c r="E23" s="7">
        <f>G23*E24/G24</f>
        <v>0</v>
      </c>
      <c r="F23" s="7">
        <f>G23*F24/G24</f>
        <v>0</v>
      </c>
      <c r="G23">
        <f t="shared" si="1"/>
        <v>0</v>
      </c>
    </row>
    <row r="24" spans="1:7">
      <c r="A24" t="s">
        <v>21</v>
      </c>
      <c r="B24">
        <f>B13</f>
        <v>39</v>
      </c>
      <c r="C24">
        <f>C13</f>
        <v>41</v>
      </c>
      <c r="D24">
        <f>D13</f>
        <v>0</v>
      </c>
      <c r="E24">
        <f>E13</f>
        <v>0</v>
      </c>
      <c r="F24">
        <f>F13</f>
        <v>0</v>
      </c>
      <c r="G24">
        <f t="shared" si="1"/>
        <v>80</v>
      </c>
    </row>
    <row r="26" spans="1:7">
      <c r="A26" t="s">
        <v>26</v>
      </c>
    </row>
    <row r="28" spans="1:7">
      <c r="B28" t="s">
        <v>2</v>
      </c>
      <c r="C28" t="s">
        <v>3</v>
      </c>
      <c r="D28" t="s">
        <v>4</v>
      </c>
      <c r="E28" t="s">
        <v>5</v>
      </c>
      <c r="F28" t="s">
        <v>6</v>
      </c>
    </row>
    <row r="29" spans="1:7">
      <c r="B29" s="7" t="str">
        <f>B7</f>
        <v>Accept</v>
      </c>
      <c r="C29" s="7" t="str">
        <f>C7</f>
        <v>Unaccept</v>
      </c>
      <c r="D29" s="7" t="str">
        <f>D7</f>
        <v>Group C</v>
      </c>
      <c r="E29" s="7" t="str">
        <f>E7</f>
        <v>Group D</v>
      </c>
      <c r="F29" s="7" t="str">
        <f>F7</f>
        <v>Group E</v>
      </c>
    </row>
    <row r="30" spans="1:7">
      <c r="A30" s="7" t="str">
        <f>A8</f>
        <v>Gram</v>
      </c>
      <c r="B30" s="7">
        <f t="shared" ref="B30:F34" si="2">IF(B19&gt;0,(B8-B19)^2/B19,0)</f>
        <v>19.5</v>
      </c>
      <c r="C30" s="7">
        <f t="shared" si="2"/>
        <v>18.548780487804876</v>
      </c>
      <c r="D30" s="7">
        <f t="shared" si="2"/>
        <v>0</v>
      </c>
      <c r="E30" s="7">
        <f t="shared" si="2"/>
        <v>0</v>
      </c>
      <c r="F30" s="7">
        <f t="shared" si="2"/>
        <v>0</v>
      </c>
    </row>
    <row r="31" spans="1:7">
      <c r="A31" s="7" t="str">
        <f>A9</f>
        <v>Ungramm</v>
      </c>
      <c r="B31" s="7">
        <f t="shared" si="2"/>
        <v>19.5</v>
      </c>
      <c r="C31" s="7">
        <f t="shared" si="2"/>
        <v>18.548780487804876</v>
      </c>
      <c r="D31" s="7">
        <f t="shared" si="2"/>
        <v>0</v>
      </c>
      <c r="E31" s="7">
        <f t="shared" si="2"/>
        <v>0</v>
      </c>
      <c r="F31" s="7">
        <f t="shared" si="2"/>
        <v>0</v>
      </c>
    </row>
    <row r="32" spans="1:7">
      <c r="A32" s="7" t="str">
        <f>A10</f>
        <v>Type 3</v>
      </c>
      <c r="B32" s="7">
        <f t="shared" si="2"/>
        <v>0</v>
      </c>
      <c r="C32" s="7">
        <f t="shared" si="2"/>
        <v>0</v>
      </c>
      <c r="D32" s="7">
        <f t="shared" si="2"/>
        <v>0</v>
      </c>
      <c r="E32" s="7">
        <f t="shared" si="2"/>
        <v>0</v>
      </c>
      <c r="F32" s="7">
        <f t="shared" si="2"/>
        <v>0</v>
      </c>
    </row>
    <row r="33" spans="1:7">
      <c r="A33" s="7" t="str">
        <f>A11</f>
        <v>Type 4</v>
      </c>
      <c r="B33" s="7">
        <f t="shared" si="2"/>
        <v>0</v>
      </c>
      <c r="C33" s="7">
        <f t="shared" si="2"/>
        <v>0</v>
      </c>
      <c r="D33" s="7">
        <f t="shared" si="2"/>
        <v>0</v>
      </c>
      <c r="E33" s="7">
        <f t="shared" si="2"/>
        <v>0</v>
      </c>
      <c r="F33" s="7">
        <f t="shared" si="2"/>
        <v>0</v>
      </c>
    </row>
    <row r="34" spans="1:7">
      <c r="A34" s="7" t="str">
        <f>A12</f>
        <v>Type 5</v>
      </c>
      <c r="B34" s="7">
        <f t="shared" si="2"/>
        <v>0</v>
      </c>
      <c r="C34" s="7">
        <f t="shared" si="2"/>
        <v>0</v>
      </c>
      <c r="D34" s="7">
        <f t="shared" si="2"/>
        <v>0</v>
      </c>
      <c r="E34" s="7">
        <f t="shared" si="2"/>
        <v>0</v>
      </c>
      <c r="F34" s="7">
        <f t="shared" si="2"/>
        <v>0</v>
      </c>
    </row>
    <row r="36" spans="1:7">
      <c r="A36" s="14" t="s">
        <v>27</v>
      </c>
      <c r="B36" s="12" t="str">
        <f>IF(B38&gt;1,SUM(B30:F34),"N/A")</f>
        <v>N/A</v>
      </c>
      <c r="C36" s="11"/>
    </row>
    <row r="37" spans="1:7">
      <c r="A37" s="14" t="s">
        <v>40</v>
      </c>
      <c r="B37" s="12">
        <f>IF(AND(E38=2,G38=2),G24*(ABS(B8*C9-C8*B9)-G13/2)^2/(G8*G9*C13*B13),"N/A")</f>
        <v>72.245153220762973</v>
      </c>
      <c r="C37" s="8" t="str">
        <f>IF(B37&lt;&gt;"N/A","(Calculation looks different from simple |O-E|-1/2 formula due to clever algebra)","")</f>
        <v>(Calculation looks different from simple |O-E|-1/2 formula due to clever algebra)</v>
      </c>
    </row>
    <row r="38" spans="1:7">
      <c r="A38" s="14" t="s">
        <v>17</v>
      </c>
      <c r="B38" s="12">
        <f>(E38-1)*(G38-1)</f>
        <v>1</v>
      </c>
      <c r="D38" t="s">
        <v>28</v>
      </c>
      <c r="E38">
        <f>IF(D13=0,2,(IF(E13=0,3,(IF(F13=0,4,5)))))</f>
        <v>2</v>
      </c>
      <c r="F38" t="s">
        <v>29</v>
      </c>
      <c r="G38">
        <f>IF(G10=0,2,(IF(G11=0,3,(IF(G12=0,4,5)))))</f>
        <v>2</v>
      </c>
    </row>
    <row r="39" spans="1:7">
      <c r="A39" s="14"/>
      <c r="B39" s="12"/>
    </row>
    <row r="40" spans="1:7">
      <c r="A40" s="14" t="s">
        <v>19</v>
      </c>
      <c r="B40" s="12">
        <f>IF(B37="N/A",CHIDIST(B36,B38),CHIDIST(B37,B38))</f>
        <v>1.9005691531187438E-17</v>
      </c>
    </row>
  </sheetData>
  <phoneticPr fontId="1" type="noConversion"/>
  <pageMargins left="0.75" right="0.75" top="1" bottom="1" header="0.5" footer="0.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one-way</vt:lpstr>
      <vt:lpstr>two-way</vt:lpstr>
    </vt:vector>
  </TitlesOfParts>
  <Company>ccu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ccu</dc:creator>
  <cp:lastModifiedBy>Admin</cp:lastModifiedBy>
  <dcterms:created xsi:type="dcterms:W3CDTF">2001-04-24T02:27:16Z</dcterms:created>
  <dcterms:modified xsi:type="dcterms:W3CDTF">2018-04-26T04:58:46Z</dcterms:modified>
</cp:coreProperties>
</file>